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442a8c806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mo" sheetId="1" r:id="R7a828784d0da427c"/>
    <x:sheet xmlns:r="http://schemas.openxmlformats.org/officeDocument/2006/relationships" name="VLE_data" sheetId="2" r:id="R848900dd82b04e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000000000"/>
    <x:numFmt numFmtId="201" formatCode="0.00000000000000"/>
    <x:numFmt numFmtId="202" formatCode="0"/>
    <x:numFmt numFmtId="203" formatCode="0.000000"/>
    <x:numFmt numFmtId="204" formatCode="0.00000E+00"/>
    <x:numFmt numFmtId="205" formatCode="0.###############"/>
  </x:numFmts>
  <x:fonts count="7">
    <x:font>
      <x:sz val="11"/>
      <x:name val="Carlito"/>
    </x:font>
    <x:font>
      <x:sz val="11"/>
      <x:color rgb="FF333F4A"/>
      <x:name val="Arial"/>
    </x:font>
    <x:font>
      <x:b/>
      <x:sz val="16"/>
      <x:color rgb="FF0F6E6B"/>
      <x:name val="Arial"/>
    </x:font>
    <x:font>
      <x:b/>
      <x:sz val="11"/>
      <x:color rgb="FFFFFFFF"/>
      <x:name val="Arial"/>
    </x:font>
    <x:font>
      <x:b/>
      <x:sz val="11"/>
      <x:color rgb="FF0F6E6B"/>
      <x:name val="Arial"/>
    </x:font>
    <x:font>
      <x:b/>
      <x:sz val="11"/>
      <x:color rgb="FF333F4A"/>
      <x:name val="Arial"/>
    </x:font>
    <x:font>
      <x:i/>
      <x:sz val="11"/>
      <x:color rgb="FF66727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6E6B"/>
      </x:patternFill>
    </x:fill>
    <x:fill>
      <x:patternFill patternType="solid">
        <x:fgColor rgb="FFDFC98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F6E6B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2" fontId="1" fillId="0" borderId="0" xfId="0" applyNumberFormat="1" applyFont="1" applyFill="1" applyBorder="1"/>
    <x:xf numFmtId="205" fontId="1" fillId="0" borderId="0" xfId="0" applyNumberFormat="1" applyFont="1" applyFill="1" applyBorder="1"/>
    <x:xf numFmtId="202" fontId="1" fillId="3" borderId="0" xfId="0" applyNumberFormat="1" applyFont="1" applyFill="1" applyBorder="1"/>
    <x:xf numFmtId="205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395a126ed4a0d" /><Relationship Type="http://schemas.openxmlformats.org/officeDocument/2006/relationships/theme" Target="/xl/theme/theme1.xml" Id="R7091148a480c4176" /><Relationship Type="http://schemas.openxmlformats.org/officeDocument/2006/relationships/sharedStrings" Target="/xl/sharedStrings.xml" Id="R063087c805bf4ebb" /><Relationship Type="http://schemas.openxmlformats.org/officeDocument/2006/relationships/worksheet" Target="/xl/worksheets/sheet1.xml" Id="R7a828784d0da427c" /><Relationship Type="http://schemas.openxmlformats.org/officeDocument/2006/relationships/worksheet" Target="/xl/worksheets/sheet2.xml" Id="R848900dd82b04e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F6E6B"/>
  </x:sheetPr>
  <x:sheetViews>
    <x:sheetView showGridLines="0" workbookViewId="0"/>
  </x:sheetViews>
  <x:sheetFormatPr defaultRowHeight="15"/>
  <x:cols>
    <x:col min="1" max="1" width="31" hidden="0" customWidth="1"/>
    <x:col min="2" max="2" width="23" hidden="0" customWidth="1"/>
    <x:col min="3" max="3" width="23" hidden="0" customWidth="1"/>
    <x:col min="4" max="4" width="4" hidden="0" customWidth="1"/>
    <x:col min="5" max="5" width="29" hidden="0" customWidth="1"/>
    <x:col min="6" max="6" width="23" hidden="0" customWidth="1"/>
    <x:col min="7" max="7" width="2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30" customHeight="1">
      <x:c r="A2" s="4" t="str">
        <x:v>Lab 08: Excel to VLE fitting</x:v>
      </x:c>
      <x:c r="B2" s="5"/>
      <x:c r="C2" s="5"/>
      <x:c r="D2" s="5"/>
      <x:c r="E2" s="5"/>
      <x:c r="F2" s="5"/>
      <x:c r="G2" s="5"/>
    </x:row>
    <x:row r="3" ht="23" customHeight="1">
      <x:c r="A3" s="2"/>
      <x:c r="B3" s="2"/>
      <x:c r="C3" s="2"/>
      <x:c r="D3" s="2"/>
      <x:c r="E3" s="2"/>
      <x:c r="F3" s="2"/>
      <x:c r="G3" s="2"/>
    </x:row>
    <x:row r="4" ht="26" customHeight="1">
      <x:c r="A4" s="8" t="str">
        <x:v>Selected observation</x:v>
      </x:c>
      <x:c r="B4" s="8" t="str">
        <x:v>Value</x:v>
      </x:c>
      <x:c r="C4" s="8" t="str">
        <x:v>Unit</x:v>
      </x:c>
      <x:c r="D4" s="2"/>
      <x:c r="E4" s="11" t="str">
        <x:v>Demonstration steps</x:v>
      </x:c>
      <x:c r="F4" s="2"/>
      <x:c r="G4" s="2"/>
    </x:row>
    <x:row r="5" ht="23" customHeight="1">
      <x:c r="A5" s="2" t="str">
        <x:v>Temperature, T</x:v>
      </x:c>
      <x:c r="B5" s="9" t="n">
        <x:f>'VLE_data'!A11</x:f>
        <x:v>350</x:v>
      </x:c>
      <x:c r="C5" s="2" t="str">
        <x:v>K</x:v>
      </x:c>
      <x:c r="D5" s="2"/>
      <x:c r="E5" s="11" t="str">
        <x:v>1. Open VLE_data and inspect A1:D20.</x:v>
      </x:c>
      <x:c r="F5" s="2"/>
      <x:c r="G5" s="2"/>
    </x:row>
    <x:row r="6" ht="23" customHeight="1">
      <x:c r="A6" s="2" t="str">
        <x:v>Temperature in Celsius</x:v>
      </x:c>
      <x:c r="B6" s="9" t="n">
        <x:f>B5-273.15</x:f>
        <x:v>76.85000000000002</x:v>
      </x:c>
      <x:c r="C6" s="2" t="str">
        <x:v>°C</x:v>
      </x:c>
      <x:c r="D6" s="2"/>
      <x:c r="E6" s="2" t="str">
        <x:v>T is in K; P is in kPa; x1 and y1 are mole fractions.</x:v>
      </x:c>
      <x:c r="F6" s="2"/>
      <x:c r="G6" s="2"/>
    </x:row>
    <x:row r="7" ht="23" customHeight="1">
      <x:c r="A7" s="2" t="str">
        <x:v>Total pressure, P</x:v>
      </x:c>
      <x:c r="B7" s="9" t="n">
        <x:f>'VLE_data'!B11</x:f>
        <x:v>158.707198211</x:v>
      </x:c>
      <x:c r="C7" s="2" t="str">
        <x:v>kPa</x:v>
      </x:c>
      <x:c r="D7" s="2"/>
      <x:c r="E7" s="2" t="str">
        <x:v>Each row is one synthetic equilibrium observation.</x:v>
      </x:c>
      <x:c r="F7" s="2"/>
      <x:c r="G7" s="2"/>
    </x:row>
    <x:row r="8" ht="23" customHeight="1">
      <x:c r="A8" s="2" t="str">
        <x:v>Liquid mole fraction, x1</x:v>
      </x:c>
      <x:c r="B8" s="9" t="n">
        <x:f>'VLE_data'!C11</x:f>
        <x:v>0.5</x:v>
      </x:c>
      <x:c r="C8" s="2" t="str">
        <x:v>dimensionless</x:v>
      </x:c>
      <x:c r="D8" s="2"/>
      <x:c r="E8" s="2"/>
      <x:c r="F8" s="2"/>
      <x:c r="G8" s="2"/>
    </x:row>
    <x:row r="9" ht="23" customHeight="1">
      <x:c r="A9" s="2" t="str">
        <x:v>Vapor mole fraction, y1</x:v>
      </x:c>
      <x:c r="B9" s="9" t="n">
        <x:f>'VLE_data'!D11</x:f>
        <x:v>0.704857144627</x:v>
      </x:c>
      <x:c r="C9" s="2" t="str">
        <x:v>dimensionless</x:v>
      </x:c>
      <x:c r="D9" s="2"/>
      <x:c r="E9" s="11" t="str">
        <x:v>2. Keep VLE_data active to export CSV UTF-8.</x:v>
      </x:c>
      <x:c r="F9" s="2"/>
      <x:c r="G9" s="2"/>
    </x:row>
    <x:row r="10" ht="23" customHeight="1">
      <x:c r="A10" s="2"/>
      <x:c r="B10" s="2"/>
      <x:c r="C10" s="2"/>
      <x:c r="D10" s="2"/>
      <x:c r="E10" s="2" t="str">
        <x:v>Keep the headers T,P,x1,y1 exactly. Use decimal points.</x:v>
      </x:c>
      <x:c r="F10" s="2"/>
      <x:c r="G10" s="2"/>
    </x:row>
    <x:row r="11" ht="26" customHeight="1">
      <x:c r="A11" s="8" t="str">
        <x:v>Calculated quantity</x:v>
      </x:c>
      <x:c r="B11" s="8" t="str">
        <x:v>Value</x:v>
      </x:c>
      <x:c r="C11" s="8" t="str">
        <x:v>Unit</x:v>
      </x:c>
      <x:c r="D11" s="2"/>
      <x:c r="E11" s="2" t="str">
        <x:v>Or use the supplied lab08-demo-K-kPa.csv file.</x:v>
      </x:c>
      <x:c r="F11" s="2"/>
      <x:c r="G11" s="2"/>
    </x:row>
    <x:row r="12" ht="23" customHeight="1">
      <x:c r="A12" s="2" t="str">
        <x:v>Psat, component 1</x:v>
      </x:c>
      <x:c r="B12" s="9" t="n">
        <x:f>10^($B$24-$B$25/(B5+$B$26))</x:f>
        <x:v>150.00000000000003</x:v>
      </x:c>
      <x:c r="C12" s="2" t="str">
        <x:v>kPa</x:v>
      </x:c>
      <x:c r="D12" s="2"/>
      <x:c r="E12" s="2"/>
      <x:c r="F12" s="2"/>
      <x:c r="G12" s="2"/>
    </x:row>
    <x:row r="13" ht="23" customHeight="1">
      <x:c r="A13" s="2" t="str">
        <x:v>Psat, component 2</x:v>
      </x:c>
      <x:c r="B13" s="9" t="n">
        <x:f>10^($C$24-$C$25/(B5+$C$26))</x:f>
        <x:v>60.00000000000003</x:v>
      </x:c>
      <x:c r="C13" s="2" t="str">
        <x:v>kPa</x:v>
      </x:c>
      <x:c r="D13" s="2"/>
      <x:c r="E13" s="11" t="str">
        <x:v>3. In Lab 08, select CSV data units K and kPa.</x:v>
      </x:c>
      <x:c r="F13" s="2"/>
      <x:c r="G13" s="2"/>
    </x:row>
    <x:row r="14" ht="23" customHeight="1">
      <x:c r="A14" s="2" t="str">
        <x:v>gamma1 = y1 P / (x1 Psat1)</x:v>
      </x:c>
      <x:c r="B14" s="10" t="n">
        <x:f>B9*B7/(B8*B12)</x:f>
        <x:v>1.4915453675034234</x:v>
      </x:c>
      <x:c r="C14" s="2" t="str">
        <x:v>dimensionless</x:v>
      </x:c>
      <x:c r="D14" s="2"/>
      <x:c r="E14" s="2" t="str">
        <x:v>Select Isothermal. Use log10(Psat) = A - B/(T + C).</x:v>
      </x:c>
      <x:c r="F14" s="2"/>
      <x:c r="G14" s="2"/>
    </x:row>
    <x:row r="15" ht="23" customHeight="1">
      <x:c r="A15" s="2" t="str">
        <x:v>gamma2 = y2 P / (x2 Psat2)</x:v>
      </x:c>
      <x:c r="B15" s="10" t="n">
        <x:f>(1-B9)*B7/((1-B8)*B13)</x:f>
        <x:v>1.5613765216081066</x:v>
      </x:c>
      <x:c r="C15" s="2" t="str">
        <x:v>dimensionless</x:v>
      </x:c>
      <x:c r="D15" s="2"/>
      <x:c r="E15" s="2" t="str">
        <x:v>Enter both components from the Antoine input block.</x:v>
      </x:c>
      <x:c r="F15" s="2"/>
      <x:c r="G15" s="2"/>
    </x:row>
    <x:row r="16" ht="23" customHeight="1">
      <x:c r="A16" s="2" t="str">
        <x:v>ln(gamma1)</x:v>
      </x:c>
      <x:c r="B16" s="9" t="n">
        <x:f>LN(B14)</x:f>
        <x:v>0.39981274187743143</x:v>
      </x:c>
      <x:c r="C16" s="2" t="str">
        <x:v>dimensionless</x:v>
      </x:c>
      <x:c r="D16" s="2"/>
      <x:c r="E16" s="2" t="str">
        <x:v>Load the CSV. Select Validate &amp; inspect data.</x:v>
      </x:c>
      <x:c r="F16" s="2"/>
      <x:c r="G16" s="2"/>
    </x:row>
    <x:row r="17" ht="23" customHeight="1">
      <x:c r="A17" s="2" t="str">
        <x:v>ln(gamma2)</x:v>
      </x:c>
      <x:c r="B17" s="9" t="n">
        <x:f>LN(B15)</x:f>
        <x:v>0.4455678178343119</x:v>
      </x:c>
      <x:c r="C17" s="2" t="str">
        <x:v>dimensionless</x:v>
      </x:c>
      <x:c r="D17" s="2"/>
      <x:c r="E17" s="2"/>
      <x:c r="F17" s="2"/>
      <x:c r="G17" s="2"/>
    </x:row>
    <x:row r="18" ht="23" customHeight="1">
      <x:c r="A18" s="2" t="str">
        <x:v>ln(gamma1 / gamma2)</x:v>
      </x:c>
      <x:c r="B18" s="9" t="n">
        <x:f>B16-B17</x:f>
        <x:v>-0.04575507595688044</x:v>
      </x:c>
      <x:c r="C18" s="2" t="str">
        <x:v>dimensionless</x:v>
      </x:c>
      <x:c r="D18" s="2"/>
      <x:c r="E18" s="11" t="str">
        <x:v>4. Compare Lab results with B12:B18 at x1 = 0.50.</x:v>
      </x:c>
      <x:c r="F18" s="2"/>
      <x:c r="G18" s="2"/>
    </x:row>
    <x:row r="19" ht="23" customHeight="1">
      <x:c r="A19" s="2"/>
      <x:c r="B19" s="2"/>
      <x:c r="C19" s="2"/>
      <x:c r="D19" s="2"/>
      <x:c r="E19" s="2" t="str">
        <x:v>Fit Margules (1 parameter) and NRTL. Margules (2) is optional.</x:v>
      </x:c>
      <x:c r="F19" s="2"/>
      <x:c r="G19" s="2"/>
    </x:row>
    <x:row r="20" ht="23" customHeight="1">
      <x:c r="A20" s="17" t="str">
        <x:v>Data row 11 contains the x1 = 0.50 observation.</x:v>
      </x:c>
      <x:c r="B20" s="2"/>
      <x:c r="C20" s="2"/>
      <x:c r="D20" s="2"/>
      <x:c r="E20" s="2" t="str">
        <x:v>Use NRTL alpha = 0.3 and no temperature dependence.</x:v>
      </x:c>
      <x:c r="F20" s="2"/>
      <x:c r="G20" s="2"/>
    </x:row>
    <x:row r="21" ht="23" customHeight="1">
      <x:c r="A21" s="11" t="str">
        <x:v>Antoine form: log10(Psat) = A - B / (T + C)</x:v>
      </x:c>
      <x:c r="B21" s="2"/>
      <x:c r="C21" s="2"/>
      <x:c r="D21" s="2"/>
      <x:c r="E21" s="2" t="str">
        <x:v>For each fit, select Export complete study JSON.</x:v>
      </x:c>
      <x:c r="F21" s="2"/>
      <x:c r="G21" s="2"/>
    </x:row>
    <x:row r="22" ht="23" customHeight="1">
      <x:c r="A22" s="2"/>
      <x:c r="B22" s="2"/>
      <x:c r="C22" s="2"/>
      <x:c r="D22" s="2"/>
      <x:c r="E22" s="2" t="str">
        <x:v>Also select Export fitted residuals CSV before switching models.</x:v>
      </x:c>
      <x:c r="F22" s="2"/>
      <x:c r="G22" s="2"/>
    </x:row>
    <x:row r="23" ht="26" customHeight="1">
      <x:c r="A23" s="8" t="str">
        <x:v>Antoine input</x:v>
      </x:c>
      <x:c r="B23" s="8" t="str">
        <x:v>Component 1</x:v>
      </x:c>
      <x:c r="C23" s="8" t="str">
        <x:v>Component 2</x:v>
      </x:c>
      <x:c r="D23" s="2"/>
      <x:c r="E23" s="8" t="str">
        <x:v>Reference model</x:v>
      </x:c>
      <x:c r="F23" s="8" t="str">
        <x:v>Pressure MAE (%)</x:v>
      </x:c>
      <x:c r="G23" s="8" t="str">
        <x:v>y1 MAE (pp)</x:v>
      </x:c>
    </x:row>
    <x:row r="24" ht="23" customHeight="1">
      <x:c r="A24" s="2" t="str">
        <x:v>A (log10, kPa convention)</x:v>
      </x:c>
      <x:c r="B24" s="13" t="n">
        <x:v>6.653258697961224</x:v>
      </x:c>
      <x:c r="C24" s="13" t="n">
        <x:v>7.00151326244011</x:v>
      </x:c>
      <x:c r="D24" s="2"/>
      <x:c r="E24" s="2" t="str">
        <x:v>Margules, 1 parameter</x:v>
      </x:c>
      <x:c r="F24" s="15" t="n">
        <x:v>1.1409802767445498</x:v>
      </x:c>
      <x:c r="G24" s="15" t="n">
        <x:v>0.6756761608193748</x:v>
      </x:c>
    </x:row>
    <x:row r="25" ht="23" customHeight="1">
      <x:c r="A25" s="2" t="str">
        <x:v>B (K)</x:v>
      </x:c>
      <x:c r="B25" s="13" t="n">
        <x:v>1567.0086036169398</x:v>
      </x:c>
      <x:c r="C25" s="13" t="n">
        <x:v>1828.176704219763</x:v>
      </x:c>
      <x:c r="D25" s="2"/>
      <x:c r="E25" s="2" t="str">
        <x:v>Margules (2), optional</x:v>
      </x:c>
      <x:c r="F25" s="15" t="n">
        <x:v>0.25835989398817194</x:v>
      </x:c>
      <x:c r="G25" s="15" t="n">
        <x:v>0.17723406890798293</x:v>
      </x:c>
    </x:row>
    <x:row r="26" ht="23" customHeight="1">
      <x:c r="A26" s="2" t="str">
        <x:v>C (K)</x:v>
      </x:c>
      <x:c r="B26" s="14" t="n">
        <x:v>0</x:v>
      </x:c>
      <x:c r="C26" s="14" t="n">
        <x:v>0</x:v>
      </x:c>
      <x:c r="D26" s="2"/>
      <x:c r="E26" s="2" t="str">
        <x:v>NRTL, alpha = 0.3</x:v>
      </x:c>
      <x:c r="F26" s="16" t="n">
        <x:v>0.0000011414059036646398</x:v>
      </x:c>
      <x:c r="G26" s="16" t="n">
        <x:v>3.830669930383086e-7</x:v>
      </x:c>
    </x:row>
    <x:row r="27" ht="23" customHeight="1">
      <x:c r="A27" s="2" t="str">
        <x:v>Equation temperature unit</x:v>
      </x:c>
      <x:c r="B27" s="12" t="str">
        <x:v>K</x:v>
      </x:c>
      <x:c r="C27" s="12" t="str">
        <x:v>K</x:v>
      </x:c>
      <x:c r="D27" s="2"/>
      <x:c r="E27" s="2"/>
      <x:c r="F27" s="2"/>
      <x:c r="G27" s="2"/>
    </x:row>
    <x:row r="28" ht="23" customHeight="1">
      <x:c r="A28" s="2" t="str">
        <x:v>Equation pressure unit</x:v>
      </x:c>
      <x:c r="B28" s="12" t="str">
        <x:v>kPa</x:v>
      </x:c>
      <x:c r="C28" s="12" t="str">
        <x:v>kPa</x:v>
      </x:c>
      <x:c r="D28" s="2"/>
      <x:c r="E28" s="2" t="str">
        <x:v>Reference fits from Lab 08 for the original 19 rows.</x:v>
      </x:c>
      <x:c r="F28" s="2"/>
      <x:c r="G28" s="2"/>
    </x:row>
    <x:row r="29" ht="23" customHeight="1">
      <x:c r="A29" s="2" t="str">
        <x:v>Minimum valid T (K)</x:v>
      </x:c>
      <x:c r="B29" s="14" t="n">
        <x:v>300</x:v>
      </x:c>
      <x:c r="C29" s="14" t="n">
        <x:v>300</x:v>
      </x:c>
      <x:c r="D29" s="2"/>
      <x:c r="E29" s="2" t="str">
        <x:v>This workbook does not perform model fitting.</x:v>
      </x:c>
      <x:c r="F29" s="2"/>
      <x:c r="G29" s="2"/>
    </x:row>
    <x:row r="30" ht="23" customHeight="1">
      <x:c r="A30" s="2" t="str">
        <x:v>Maximum valid T (K)</x:v>
      </x:c>
      <x:c r="B30" s="14" t="n">
        <x:v>390</x:v>
      </x:c>
      <x:c r="C30" s="14" t="n">
        <x:v>390</x:v>
      </x:c>
      <x:c r="D30" s="2"/>
      <x:c r="E30" s="2" t="str">
        <x:v>Reference values above do not change when inputs change.</x:v>
      </x:c>
      <x:c r="F30" s="2"/>
      <x:c r="G30" s="2"/>
    </x:row>
    <x:row r="31" ht="23" customHeight="1">
      <x:c r="A31" s="2"/>
      <x:c r="B31" s="2"/>
      <x:c r="C31" s="2"/>
      <x:c r="D31" s="2"/>
      <x:c r="E31" s="2"/>
      <x:c r="F31" s="2"/>
      <x:c r="G31" s="2"/>
    </x:row>
    <x:row r="32" ht="23" customHeight="1">
      <x:c r="A32" s="2" t="str">
        <x:v>Sand cells contain the property inputs for this example.</x:v>
      </x:c>
      <x:c r="B32" s="2"/>
      <x:c r="C32" s="2"/>
      <x:c r="D32" s="2"/>
      <x:c r="E32" s="11" t="str">
        <x:v>Interpret the result</x:v>
      </x:c>
      <x:c r="F32" s="2"/>
      <x:c r="G32" s="2"/>
    </x:row>
    <x:row r="33" ht="23" customHeight="1">
      <x:c r="A33" s="2" t="str">
        <x:v>Synthetic components and data. Do not reuse as real-fluid constants.</x:v>
      </x:c>
      <x:c r="B33" s="2"/>
      <x:c r="C33" s="2"/>
      <x:c r="D33" s="2"/>
      <x:c r="E33" s="2" t="str">
        <x:v>Small residuals describe reproduction of these observations.</x:v>
      </x:c>
      <x:c r="F33" s="2"/>
      <x:c r="G33" s="2"/>
    </x:row>
    <x:row r="34" ht="23" customHeight="1">
      <x:c r="A34" s="2" t="str">
        <x:v>Source: Lab 08 built-in synthetic NRTL example, tau12 = 0.8,</x:v>
      </x:c>
      <x:c r="B34" s="2"/>
      <x:c r="C34" s="2"/>
      <x:c r="D34" s="2"/>
      <x:c r="E34" s="2" t="str">
        <x:v>Check Psat against independent data before interpreting gamma.</x:v>
      </x:c>
      <x:c r="F34" s="2"/>
      <x:c r="G34" s="2"/>
    </x:row>
    <x:row r="35" ht="23" customHeight="1">
      <x:c r="A35" s="2" t="str">
        <x:v>tau21 = 1.2 and alpha = 0.3, at T = 350 K.</x:v>
      </x:c>
      <x:c r="B35" s="2"/>
      <x:c r="C35" s="2"/>
      <x:c r="D35" s="2"/>
      <x:c r="E35" s="2" t="str">
        <x:v>Use a separate applicable thermodynamic consistency diagnostic.</x:v>
      </x:c>
      <x:c r="F35" s="2"/>
      <x:c r="G35" s="2"/>
    </x:row>
    <x:row r="36" ht="23" customHeight="1">
      <x:c r="A36" s="2" t="str">
        <x:v>https://www.skhgroup.net/teaching/2105603/labs/vle-input.html</x:v>
      </x:c>
      <x:c r="B36" s="2"/>
      <x:c r="C36" s="2"/>
      <x:c r="D36" s="2"/>
      <x:c r="E36" s="2" t="str">
        <x:v>There are no measured pure endpoints in this data set.</x:v>
      </x:c>
      <x:c r="F36" s="2"/>
      <x:c r="G36" s="2"/>
    </x:row>
    <x:row r="37" ht="23" customHeight="1">
      <x:c r="A37" s="2"/>
      <x:c r="B37" s="2"/>
      <x:c r="C37" s="2"/>
      <x:c r="D37" s="2"/>
      <x:c r="E37" s="2" t="str">
        <x:v>A limited-range area result cannot certify full-range consistency.</x:v>
      </x:c>
      <x:c r="F37" s="2"/>
      <x:c r="G37" s="2"/>
    </x:row>
    <x:row r="38" ht="23" customHeight="1">
      <x:c r="A38" s="2" t="str">
        <x:v>Model assumptions: ideal vapor and negligible Poynting correction.</x:v>
      </x:c>
      <x:c r="B38" s="2"/>
      <x:c r="C38" s="2"/>
      <x:c r="D38" s="2"/>
      <x:c r="E38" s="2"/>
      <x:c r="F38" s="2"/>
      <x:c r="G38" s="2"/>
    </x:row>
    <x:row r="39" ht="23" customHeight="1">
      <x:c r="A39" s="2" t="str">
        <x:v>Excel formulas use the displayed form with K and kPa.</x:v>
      </x:c>
      <x:c r="B39" s="2"/>
      <x:c r="C39" s="2"/>
      <x:c r="D39" s="2"/>
      <x:c r="E39" s="2" t="str">
        <x:v>When you change the example, compare with a fresh Lab fit.</x:v>
      </x:c>
      <x:c r="F39" s="2"/>
      <x:c r="G39" s="2"/>
    </x:row>
    <x:row r="40" ht="23" customHeight="1">
      <x:c r="A40" s="2" t="str">
        <x:v>Never replace 350 K with 350 °C. Here, 350 K = 76.85 °C.</x:v>
      </x:c>
      <x:c r="B40" s="2"/>
      <x:c r="C40" s="2"/>
      <x:c r="D40" s="2"/>
      <x:c r="E40" s="2" t="str">
        <x:v>Save JSON to preserve the data, units, constants and model settings.</x:v>
      </x:c>
      <x:c r="F40" s="2"/>
      <x:c r="G4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29A2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26" customHeight="1">
      <x:c r="A1" s="8" t="str">
        <x:v>T</x:v>
      </x:c>
      <x:c r="B1" s="8" t="str">
        <x:v>P</x:v>
      </x:c>
      <x:c r="C1" s="8" t="str">
        <x:v>x1</x:v>
      </x:c>
      <x:c r="D1" s="8" t="str">
        <x:v>y1</x:v>
      </x:c>
    </x:row>
    <x:row r="2" ht="24" customHeight="1">
      <x:c r="A2" s="21" t="n">
        <x:v>350</x:v>
      </x:c>
      <x:c r="B2" s="22" t="n">
        <x:v>95.1231021766</x:v>
      </x:c>
      <x:c r="C2" s="22" t="n">
        <x:v>0.05</x:v>
      </x:c>
      <x:c r="D2" s="22" t="n">
        <x:v>0.397541594878</x:v>
      </x:c>
    </x:row>
    <x:row r="3" ht="24" customHeight="1">
      <x:c r="A3" s="21" t="n">
        <x:v>350</x:v>
      </x:c>
      <x:c r="B3" s="22" t="n">
        <x:v>117.520916467</x:v>
      </x:c>
      <x:c r="C3" s="22" t="n">
        <x:v>0.1</x:v>
      </x:c>
      <x:c r="D3" s="22" t="n">
        <x:v>0.53077032703</x:v>
      </x:c>
    </x:row>
    <x:row r="4" ht="24" customHeight="1">
      <x:c r="A4" s="21" t="n">
        <x:v>350</x:v>
      </x:c>
      <x:c r="B4" s="22" t="n">
        <x:v>131.905141838</x:v>
      </x:c>
      <x:c r="C4" s="22" t="n">
        <x:v>0.15</x:v>
      </x:c>
      <x:c r="D4" s="22" t="n">
        <x:v>0.595154769218</x:v>
      </x:c>
    </x:row>
    <x:row r="5" ht="24" customHeight="1">
      <x:c r="A5" s="21" t="n">
        <x:v>350</x:v>
      </x:c>
      <x:c r="B5" s="22" t="n">
        <x:v>141.205237741</x:v>
      </x:c>
      <x:c r="C5" s="22" t="n">
        <x:v>0.2</x:v>
      </x:c>
      <x:c r="D5" s="22" t="n">
        <x:v>0.63180564642</x:v>
      </x:c>
    </x:row>
    <x:row r="6" ht="24" customHeight="1">
      <x:c r="A6" s="21" t="n">
        <x:v>350</x:v>
      </x:c>
      <x:c r="B6" s="22" t="n">
        <x:v>147.272516218</x:v>
      </x:c>
      <x:c r="C6" s="22" t="n">
        <x:v>0.25</x:v>
      </x:c>
      <x:c r="D6" s="22" t="n">
        <x:v>0.654784397753</x:v>
      </x:c>
    </x:row>
    <x:row r="7" ht="24" customHeight="1">
      <x:c r="A7" s="21" t="n">
        <x:v>350</x:v>
      </x:c>
      <x:c r="B7" s="22" t="n">
        <x:v>151.292599421</x:v>
      </x:c>
      <x:c r="C7" s="22" t="n">
        <x:v>0.3</x:v>
      </x:c>
      <x:c r="D7" s="22" t="n">
        <x:v>0.6702631806</x:v>
      </x:c>
    </x:row>
    <x:row r="8" ht="24" customHeight="1">
      <x:c r="A8" s="21" t="n">
        <x:v>350</x:v>
      </x:c>
      <x:c r="B8" s="22" t="n">
        <x:v>154.031922207</x:v>
      </x:c>
      <x:c r="C8" s="22" t="n">
        <x:v>0.35</x:v>
      </x:c>
      <x:c r="D8" s="22" t="n">
        <x:v>0.681430781649</x:v>
      </x:c>
    </x:row>
    <x:row r="9" ht="24" customHeight="1">
      <x:c r="A9" s="21" t="n">
        <x:v>350</x:v>
      </x:c>
      <x:c r="B9" s="22" t="n">
        <x:v>155.987558621</x:v>
      </x:c>
      <x:c r="C9" s="22" t="n">
        <x:v>0.4</x:v>
      </x:c>
      <x:c r="D9" s="22" t="n">
        <x:v>0.690155624231</x:v>
      </x:c>
    </x:row>
    <x:row r="10" ht="24" customHeight="1">
      <x:c r="A10" s="21" t="n">
        <x:v>350</x:v>
      </x:c>
      <x:c r="B10" s="22" t="n">
        <x:v>157.479413663</x:v>
      </x:c>
      <x:c r="C10" s="22" t="n">
        <x:v>0.45</x:v>
      </x:c>
      <x:c r="D10" s="22" t="n">
        <x:v>0.697663664229</x:v>
      </x:c>
    </x:row>
    <x:row r="11" ht="24" customHeight="1">
      <x:c r="A11" s="23" t="n">
        <x:v>350</x:v>
      </x:c>
      <x:c r="B11" s="24" t="n">
        <x:v>158.707198211</x:v>
      </x:c>
      <x:c r="C11" s="24" t="n">
        <x:v>0.5</x:v>
      </x:c>
      <x:c r="D11" s="24" t="n">
        <x:v>0.704857144627</x:v>
      </x:c>
    </x:row>
    <x:row r="12" ht="24" customHeight="1">
      <x:c r="A12" s="21" t="n">
        <x:v>350</x:v>
      </x:c>
      <x:c r="B12" s="22" t="n">
        <x:v>159.785232867</x:v>
      </x:c>
      <x:c r="C12" s="22" t="n">
        <x:v>0.55</x:v>
      </x:c>
      <x:c r="D12" s="22" t="n">
        <x:v>0.712486383637</x:v>
      </x:c>
    </x:row>
    <x:row r="13" ht="24" customHeight="1">
      <x:c r="A13" s="21" t="n">
        <x:v>350</x:v>
      </x:c>
      <x:c r="B13" s="22" t="n">
        <x:v>160.762693458</x:v>
      </x:c>
      <x:c r="C13" s="22" t="n">
        <x:v>0.6</x:v>
      </x:c>
      <x:c r="D13" s="22" t="n">
        <x:v>0.721258929793</x:v>
      </x:c>
    </x:row>
    <x:row r="14" ht="24" customHeight="1">
      <x:c r="A14" s="21" t="n">
        <x:v>350</x:v>
      </x:c>
      <x:c r="B14" s="22" t="n">
        <x:v>161.63364466</x:v>
      </x:c>
      <x:c r="C14" s="22" t="n">
        <x:v>0.65</x:v>
      </x:c>
      <x:c r="D14" s="22" t="n">
        <x:v>0.731925839437</x:v>
      </x:c>
    </x:row>
    <x:row r="15" ht="24" customHeight="1">
      <x:c r="A15" s="21" t="n">
        <x:v>350</x:v>
      </x:c>
      <x:c r="B15" s="22" t="n">
        <x:v>162.339129214</x:v>
      </x:c>
      <x:c r="C15" s="22" t="n">
        <x:v>0.7</x:v>
      </x:c>
      <x:c r="D15" s="22" t="n">
        <x:v>0.745369445624</x:v>
      </x:c>
    </x:row>
    <x:row r="16" ht="24" customHeight="1">
      <x:c r="A16" s="21" t="n">
        <x:v>350</x:v>
      </x:c>
      <x:c r="B16" s="22" t="n">
        <x:v>162.762120978</x:v>
      </x:c>
      <x:c r="C16" s="22" t="n">
        <x:v>0.75</x:v>
      </x:c>
      <x:c r="D16" s="22" t="n">
        <x:v>0.762714971027</x:v>
      </x:c>
    </x:row>
    <x:row r="17" ht="24" customHeight="1">
      <x:c r="A17" s="21" t="n">
        <x:v>350</x:v>
      </x:c>
      <x:c r="B17" s="22" t="n">
        <x:v>162.714951716</x:v>
      </x:c>
      <x:c r="C17" s="22" t="n">
        <x:v>0.8</x:v>
      </x:c>
      <x:c r="D17" s="22" t="n">
        <x:v>0.785496721107</x:v>
      </x:c>
    </x:row>
    <x:row r="18" ht="24" customHeight="1">
      <x:c r="A18" s="21" t="n">
        <x:v>350</x:v>
      </x:c>
      <x:c r="B18" s="22" t="n">
        <x:v>161.91761903</x:v>
      </x:c>
      <x:c r="C18" s="22" t="n">
        <x:v>0.85</x:v>
      </x:c>
      <x:c r="D18" s="22" t="n">
        <x:v>0.815933393162</x:v>
      </x:c>
    </x:row>
    <x:row r="19" ht="24" customHeight="1">
      <x:c r="A19" s="21" t="n">
        <x:v>350</x:v>
      </x:c>
      <x:c r="B19" s="22" t="n">
        <x:v>159.963927575</x:v>
      </x:c>
      <x:c r="C19" s="22" t="n">
        <x:v>0.9</x:v>
      </x:c>
      <x:c r="D19" s="22" t="n">
        <x:v>0.857424000598</x:v>
      </x:c>
    </x:row>
    <x:row r="20" ht="24" customHeight="1">
      <x:c r="A20" s="21" t="n">
        <x:v>350</x:v>
      </x:c>
      <x:c r="B20" s="22" t="n">
        <x:v>156.270410477</x:v>
      </x:c>
      <x:c r="C20" s="22" t="n">
        <x:v>0.95</x:v>
      </x:c>
      <x:c r="D20" s="22" t="n">
        <x:v>0.91551770969</x:v>
      </x:c>
    </x:row>
  </x:sheetData>
  <x:pageMargins left="0.7" right="0.7" top="0.75" bottom="0.75" header="0.3" footer="0.3"/>
</x:worksheet>
</file>